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place/Desktop/Engineering  &amp;  Design/antennas/4nec2/"/>
    </mc:Choice>
  </mc:AlternateContent>
  <xr:revisionPtr revIDLastSave="0" documentId="13_ncr:1_{DB988206-A581-C34A-8794-07D79435671A}" xr6:coauthVersionLast="47" xr6:coauthVersionMax="47" xr10:uidLastSave="{00000000-0000-0000-0000-000000000000}"/>
  <bookViews>
    <workbookView xWindow="980" yWindow="1040" windowWidth="27240" windowHeight="26260" xr2:uid="{DE999870-8B5E-5540-88BC-1652E28771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5" i="1" l="1"/>
  <c r="N25" i="1" s="1"/>
  <c r="K25" i="1"/>
  <c r="M25" i="1"/>
  <c r="L25" i="1" s="1"/>
  <c r="L28" i="1" s="1"/>
  <c r="J25" i="1"/>
  <c r="O5" i="1"/>
  <c r="N5" i="1" s="1"/>
  <c r="K5" i="1"/>
  <c r="J5" i="1" s="1"/>
  <c r="M5" i="1"/>
  <c r="L5" i="1" s="1"/>
  <c r="J28" i="1" l="1"/>
  <c r="C31" i="1" s="1"/>
  <c r="E31" i="1"/>
  <c r="M28" i="1"/>
  <c r="O28" i="1"/>
  <c r="H31" i="1" s="1"/>
  <c r="N28" i="1"/>
  <c r="G31" i="1" s="1"/>
  <c r="M8" i="1"/>
  <c r="F11" i="1" s="1"/>
  <c r="L8" i="1"/>
  <c r="E11" i="1" s="1"/>
  <c r="F31" i="1" l="1"/>
  <c r="K28" i="1"/>
  <c r="D31" i="1" s="1"/>
  <c r="J8" i="1"/>
  <c r="C11" i="1" s="1"/>
  <c r="O8" i="1"/>
  <c r="H11" i="1" s="1"/>
  <c r="K8" i="1"/>
  <c r="D11" i="1" s="1"/>
  <c r="N8" i="1"/>
  <c r="G11" i="1" s="1"/>
</calcChain>
</file>

<file path=xl/sharedStrings.xml><?xml version="1.0" encoding="utf-8"?>
<sst xmlns="http://schemas.openxmlformats.org/spreadsheetml/2006/main" count="82" uniqueCount="62">
  <si>
    <t xml:space="preserve"> - We aren't interested in radiating from wire 9; make it small &amp; anywhere not touching another</t>
  </si>
  <si>
    <t xml:space="preserve"> - If using the 4nec2 spreadsheet editor:</t>
  </si>
  <si>
    <t>click on Source/Load, click on Show Tr-line, then under Trans-lines</t>
  </si>
  <si>
    <t>In the pull-down menu choose Network instead of a Transmission line</t>
  </si>
  <si>
    <t>Y21 isn't needed because it's the same as Y12 for a passive network</t>
  </si>
  <si>
    <t xml:space="preserve"> - If using cards for data entry:</t>
  </si>
  <si>
    <t xml:space="preserve"> - Change the feedpoint from segment 17 of wire 1 to segment 1 of wire 9</t>
  </si>
  <si>
    <t xml:space="preserve"> - Let's say the antenna is normally fed at segment 17 of the wire tagged 1</t>
  </si>
  <si>
    <t>Add a network card with the Admittance parameters</t>
  </si>
  <si>
    <t>R. Place  13 Feb 2023</t>
  </si>
  <si>
    <t>Lowpass Network Values</t>
  </si>
  <si>
    <r>
      <t>C1</t>
    </r>
    <r>
      <rPr>
        <sz val="12"/>
        <color theme="1"/>
        <rFont val="Calibri"/>
        <family val="2"/>
        <scheme val="minor"/>
      </rPr>
      <t xml:space="preserve"> (pf)</t>
    </r>
  </si>
  <si>
    <r>
      <t>Frequency</t>
    </r>
    <r>
      <rPr>
        <sz val="12"/>
        <color theme="1"/>
        <rFont val="Calibri"/>
        <family val="2"/>
        <scheme val="minor"/>
      </rPr>
      <t xml:space="preserve"> (MHz)</t>
    </r>
  </si>
  <si>
    <r>
      <t>Q</t>
    </r>
    <r>
      <rPr>
        <b/>
        <sz val="10"/>
        <color theme="1"/>
        <rFont val="Calibri (Body)"/>
      </rPr>
      <t>c1</t>
    </r>
  </si>
  <si>
    <r>
      <t>Q</t>
    </r>
    <r>
      <rPr>
        <b/>
        <sz val="8"/>
        <color theme="1"/>
        <rFont val="Calibri (Body)"/>
      </rPr>
      <t>c2</t>
    </r>
  </si>
  <si>
    <r>
      <t>Q</t>
    </r>
    <r>
      <rPr>
        <b/>
        <sz val="8"/>
        <color theme="1"/>
        <rFont val="Calibri (Body)"/>
      </rPr>
      <t>L</t>
    </r>
  </si>
  <si>
    <r>
      <t xml:space="preserve">L </t>
    </r>
    <r>
      <rPr>
        <sz val="12"/>
        <color theme="1"/>
        <rFont val="Calibri"/>
        <family val="2"/>
        <scheme val="minor"/>
      </rPr>
      <t>(uH)</t>
    </r>
  </si>
  <si>
    <r>
      <t xml:space="preserve">C2 </t>
    </r>
    <r>
      <rPr>
        <sz val="12"/>
        <color theme="1"/>
        <rFont val="Calibri"/>
        <family val="2"/>
        <scheme val="minor"/>
      </rPr>
      <t>(pf)</t>
    </r>
  </si>
  <si>
    <t>Admittance Parameters</t>
  </si>
  <si>
    <t>Y11 real</t>
  </si>
  <si>
    <t>real</t>
  </si>
  <si>
    <t>imaginary</t>
  </si>
  <si>
    <t>Y22</t>
  </si>
  <si>
    <t>Y11</t>
  </si>
  <si>
    <r>
      <t>Frequency</t>
    </r>
    <r>
      <rPr>
        <sz val="12"/>
        <color rgb="FF000000"/>
        <rFont val="Calibri"/>
        <family val="2"/>
        <scheme val="minor"/>
      </rPr>
      <t xml:space="preserve"> (MHz)</t>
    </r>
  </si>
  <si>
    <r>
      <t>Q</t>
    </r>
    <r>
      <rPr>
        <b/>
        <sz val="8"/>
        <color rgb="FF000000"/>
        <rFont val="Calibri"/>
        <family val="2"/>
        <scheme val="minor"/>
      </rPr>
      <t>L</t>
    </r>
  </si>
  <si>
    <t>Highpass Network Values</t>
  </si>
  <si>
    <t>example:</t>
  </si>
  <si>
    <t xml:space="preserve"> - Add a dummy wire with 1 segment, tagged 9, as a spot to feed the matching network</t>
  </si>
  <si>
    <t>For this example it looks like this:</t>
  </si>
  <si>
    <t>and rerun the model for each frequency range.</t>
  </si>
  <si>
    <t>reflect that.  For a small change in frequency, like withing one ham band, it won't matter</t>
  </si>
  <si>
    <t xml:space="preserve">matter much.  But for a larger frequency change you'll need to recompute the admittances, </t>
  </si>
  <si>
    <t>Enter the wire &amp; segment for each end of the network (9 1 1 17), and the Y parameters</t>
  </si>
  <si>
    <t>Xc1 imag</t>
  </si>
  <si>
    <t>Xc1 real</t>
  </si>
  <si>
    <t>Xc2 real</t>
  </si>
  <si>
    <t>Xc2 imag</t>
  </si>
  <si>
    <t>XL real</t>
  </si>
  <si>
    <t xml:space="preserve"> </t>
  </si>
  <si>
    <t>XL imag</t>
  </si>
  <si>
    <t>Y11 imag</t>
  </si>
  <si>
    <t>Y22 real</t>
  </si>
  <si>
    <t>Y22 imag</t>
  </si>
  <si>
    <t>XC imag</t>
  </si>
  <si>
    <t>XL2 real</t>
  </si>
  <si>
    <t>XL2 imag</t>
  </si>
  <si>
    <t>XL1 imag</t>
  </si>
  <si>
    <t>XL1 real</t>
  </si>
  <si>
    <r>
      <t xml:space="preserve">C </t>
    </r>
    <r>
      <rPr>
        <sz val="12"/>
        <color rgb="FF000000"/>
        <rFont val="Calibri"/>
        <family val="2"/>
        <scheme val="minor"/>
      </rPr>
      <t>(pF)</t>
    </r>
  </si>
  <si>
    <t>XC real</t>
  </si>
  <si>
    <r>
      <t>Q</t>
    </r>
    <r>
      <rPr>
        <b/>
        <sz val="9"/>
        <color rgb="FF000000"/>
        <rFont val="Calibri (Body)"/>
      </rPr>
      <t>L</t>
    </r>
    <r>
      <rPr>
        <b/>
        <sz val="10"/>
        <color rgb="FF000000"/>
        <rFont val="Calibri"/>
        <family val="2"/>
        <scheme val="minor"/>
      </rPr>
      <t>1</t>
    </r>
  </si>
  <si>
    <r>
      <t>Q</t>
    </r>
    <r>
      <rPr>
        <b/>
        <sz val="8"/>
        <color rgb="FF000000"/>
        <rFont val="Calibri (Body)"/>
      </rPr>
      <t>L</t>
    </r>
    <r>
      <rPr>
        <b/>
        <sz val="8"/>
        <color rgb="FF000000"/>
        <rFont val="Calibri"/>
        <family val="2"/>
        <scheme val="minor"/>
      </rPr>
      <t>2</t>
    </r>
  </si>
  <si>
    <r>
      <t xml:space="preserve">L2 </t>
    </r>
    <r>
      <rPr>
        <sz val="12"/>
        <color rgb="FF000000"/>
        <rFont val="Calibri"/>
        <family val="2"/>
        <scheme val="minor"/>
      </rPr>
      <t>(uH)</t>
    </r>
  </si>
  <si>
    <r>
      <t>L1</t>
    </r>
    <r>
      <rPr>
        <sz val="12"/>
        <color rgb="FF000000"/>
        <rFont val="Calibri"/>
        <family val="2"/>
        <scheme val="minor"/>
      </rPr>
      <t xml:space="preserve"> (uH)</t>
    </r>
  </si>
  <si>
    <t>Y12</t>
  </si>
  <si>
    <t>Admittance Parameters for a Matching Network in 4nec2                 R. Place    WB2JLR     13 Feb 2023</t>
  </si>
  <si>
    <t>Note- The matching circuit is  frequency dependant, but the values we've entered do not</t>
  </si>
  <si>
    <t>NT  9  1  1  17  6.8e-6  1.89e-3  1.16e-6  2.32e-3  1.64e-5  1.41e-3</t>
  </si>
  <si>
    <t xml:space="preserve">    Yellow cells are changeable.</t>
  </si>
  <si>
    <t>Y12 imag</t>
  </si>
  <si>
    <t>Y12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</si>
</sst>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 (Body)"/>
    </font>
    <font>
      <b/>
      <sz val="8"/>
      <color theme="1"/>
      <name val="Calibri (Body)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color rgb="FF000000"/>
      <name val="Calibri (Body)"/>
    </font>
    <font>
      <b/>
      <sz val="8"/>
      <color rgb="FF000000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AFFAD"/>
        <bgColor indexed="64"/>
      </patternFill>
    </fill>
    <fill>
      <patternFill patternType="solid">
        <fgColor rgb="FFFAFFAD"/>
        <bgColor rgb="FF000000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4" fillId="0" borderId="0" xfId="0" applyFont="1"/>
    <xf numFmtId="0" fontId="5" fillId="0" borderId="11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3" borderId="13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4" fillId="0" borderId="22" xfId="0" applyNumberFormat="1" applyFont="1" applyBorder="1" applyAlignment="1">
      <alignment horizontal="center"/>
    </xf>
    <xf numFmtId="11" fontId="4" fillId="0" borderId="4" xfId="0" applyNumberFormat="1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Protection="1">
      <protection hidden="1"/>
    </xf>
    <xf numFmtId="2" fontId="0" fillId="0" borderId="0" xfId="0" applyNumberFormat="1" applyAlignment="1">
      <alignment horizontal="center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279400</xdr:colOff>
      <xdr:row>16</xdr:row>
      <xdr:rowOff>44450</xdr:rowOff>
    </xdr:from>
    <xdr:to>
      <xdr:col>7</xdr:col>
      <xdr:colOff>577850</xdr:colOff>
      <xdr:row>20</xdr:row>
      <xdr:rowOff>158750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203700" y="3181350"/>
          <a:ext cx="1949450" cy="927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network</a:t>
          </a:r>
          <a:r>
            <a:rPr lang="en-US" sz="1100" baseline="0"/>
            <a:t> looks like either of the circuit diagrams to the left</a:t>
          </a:r>
          <a:endParaRPr lang="en-US" sz="1100"/>
        </a:p>
      </xdr:txBody>
    </xdr:sp>
    <xdr:clientData/>
  </xdr:twoCellAnchor>
  <xdr:twoCellAnchor editAs="oneCell">
    <xdr:from>
      <xdr:col>1</xdr:col>
      <xdr:colOff>44450</xdr:colOff>
      <xdr:row>11</xdr:row>
      <xdr:rowOff>35655</xdr:rowOff>
    </xdr:from>
    <xdr:to>
      <xdr:col>4</xdr:col>
      <xdr:colOff>438150</xdr:colOff>
      <xdr:row>22</xdr:row>
      <xdr:rowOff>78174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2359755"/>
          <a:ext cx="3251200" cy="2277719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36</xdr:row>
      <xdr:rowOff>38100</xdr:rowOff>
    </xdr:from>
    <xdr:to>
      <xdr:col>7</xdr:col>
      <xdr:colOff>565150</xdr:colOff>
      <xdr:row>40</xdr:row>
      <xdr:rowOff>152400</xdr:rowOff>
    </xdr:to>
    <xdr:sp macro="" textlink="">
      <xdr:nvSpPr>
        <xdr:cNvPr id="7" name="TextBox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203700" y="3181350"/>
          <a:ext cx="1949450" cy="927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The network</a:t>
          </a:r>
          <a:r>
            <a:rPr lang="en-US" sz="1100" baseline="0"/>
            <a:t> looks like either of the circuit diagrams to the left</a:t>
          </a:r>
          <a:endParaRPr lang="en-US" sz="1100"/>
        </a:p>
      </xdr:txBody>
    </xdr:sp>
    <xdr:clientData/>
  </xdr:twoCellAnchor>
  <xdr:twoCellAnchor editAs="oneCell">
    <xdr:from>
      <xdr:col>1</xdr:col>
      <xdr:colOff>6350</xdr:colOff>
      <xdr:row>31</xdr:row>
      <xdr:rowOff>38766</xdr:rowOff>
    </xdr:from>
    <xdr:to>
      <xdr:col>4</xdr:col>
      <xdr:colOff>609600</xdr:colOff>
      <xdr:row>43</xdr:row>
      <xdr:rowOff>198141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6515766"/>
          <a:ext cx="3460750" cy="2597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847F-E0D0-BD47-9469-8BC32EC4C81E}">
  <dimension ref="A1:O66"/>
  <sheetViews>
    <sheetView tabSelected="1" zoomScale="200" zoomScaleNormal="200" workbookViewId="0">
      <selection activeCell="F7" sqref="F7"/>
    </sheetView>
  </sheetViews>
  <sheetFormatPr baseColWidth="10" defaultRowHeight="16" x14ac:dyDescent="0.2"/>
  <cols>
    <col min="1" max="1" width="3.1640625" customWidth="1"/>
    <col min="2" max="2" width="15.83203125" customWidth="1"/>
    <col min="10" max="11" width="10.83203125" hidden="1" customWidth="1"/>
    <col min="12" max="12" width="12.1640625" hidden="1" customWidth="1"/>
    <col min="13" max="13" width="10.83203125" hidden="1" customWidth="1"/>
    <col min="14" max="14" width="12.1640625" hidden="1" customWidth="1"/>
    <col min="15" max="15" width="10.83203125" hidden="1" customWidth="1"/>
  </cols>
  <sheetData>
    <row r="1" spans="2:15" x14ac:dyDescent="0.2">
      <c r="B1" s="1" t="s">
        <v>56</v>
      </c>
      <c r="J1" t="s">
        <v>9</v>
      </c>
    </row>
    <row r="2" spans="2:15" x14ac:dyDescent="0.2">
      <c r="B2" s="1"/>
    </row>
    <row r="3" spans="2:15" ht="17" thickBot="1" x14ac:dyDescent="0.25">
      <c r="B3" t="s">
        <v>59</v>
      </c>
    </row>
    <row r="4" spans="2:15" x14ac:dyDescent="0.2">
      <c r="B4" s="31" t="s">
        <v>12</v>
      </c>
      <c r="C4" s="28" t="s">
        <v>10</v>
      </c>
      <c r="D4" s="29"/>
      <c r="E4" s="29"/>
      <c r="F4" s="29"/>
      <c r="G4" s="29"/>
      <c r="H4" s="30"/>
      <c r="I4" s="4"/>
      <c r="J4" s="4" t="s">
        <v>35</v>
      </c>
      <c r="K4" s="4" t="s">
        <v>34</v>
      </c>
      <c r="L4" s="3" t="s">
        <v>38</v>
      </c>
      <c r="M4" s="4" t="s">
        <v>40</v>
      </c>
      <c r="N4" s="4" t="s">
        <v>36</v>
      </c>
      <c r="O4" s="4" t="s">
        <v>37</v>
      </c>
    </row>
    <row r="5" spans="2:15" ht="17" thickBot="1" x14ac:dyDescent="0.25">
      <c r="B5" s="32"/>
      <c r="C5" s="5" t="s">
        <v>11</v>
      </c>
      <c r="D5" s="6" t="s">
        <v>13</v>
      </c>
      <c r="E5" s="6" t="s">
        <v>16</v>
      </c>
      <c r="F5" s="6" t="s">
        <v>15</v>
      </c>
      <c r="G5" s="6" t="s">
        <v>17</v>
      </c>
      <c r="H5" s="7" t="s">
        <v>14</v>
      </c>
      <c r="I5" s="4"/>
      <c r="J5" s="23">
        <f>ABS(K5/D6)</f>
        <v>6.6176691514301597E-2</v>
      </c>
      <c r="K5" s="23">
        <f>-1000000/(2*PI()*$B6*C6)</f>
        <v>-66.176691514301595</v>
      </c>
      <c r="L5" s="24">
        <f>ABS(M5/F6)</f>
        <v>1.0229025680088366</v>
      </c>
      <c r="M5" s="24">
        <f>2*PI()*B6*E6</f>
        <v>76.717692600662744</v>
      </c>
      <c r="N5" s="23">
        <f>ABS(O5/H6)</f>
        <v>4.3014849484296035E-2</v>
      </c>
      <c r="O5" s="23">
        <f>-1000000/(2*PI()*$B6*G6)</f>
        <v>-43.014849484296036</v>
      </c>
    </row>
    <row r="6" spans="2:15" ht="17" thickBot="1" x14ac:dyDescent="0.25">
      <c r="B6" s="8">
        <v>3.7</v>
      </c>
      <c r="C6" s="8">
        <v>650</v>
      </c>
      <c r="D6" s="8">
        <v>1000</v>
      </c>
      <c r="E6" s="8">
        <v>3.3</v>
      </c>
      <c r="F6" s="8">
        <v>75</v>
      </c>
      <c r="G6" s="8">
        <v>1000</v>
      </c>
      <c r="H6" s="8">
        <v>1000</v>
      </c>
      <c r="I6" s="4"/>
      <c r="K6" s="4"/>
    </row>
    <row r="7" spans="2:15" ht="17" thickBot="1" x14ac:dyDescent="0.25">
      <c r="B7" s="3"/>
      <c r="C7" s="2"/>
      <c r="D7" s="2"/>
      <c r="E7" s="2"/>
      <c r="F7" s="2"/>
      <c r="G7" s="2"/>
      <c r="H7" s="2"/>
      <c r="I7" s="4"/>
      <c r="J7" s="4" t="s">
        <v>19</v>
      </c>
      <c r="K7" s="4" t="s">
        <v>41</v>
      </c>
      <c r="L7" s="3" t="s">
        <v>61</v>
      </c>
      <c r="M7" s="3" t="s">
        <v>60</v>
      </c>
      <c r="N7" s="3" t="s">
        <v>42</v>
      </c>
      <c r="O7" s="3" t="s">
        <v>43</v>
      </c>
    </row>
    <row r="8" spans="2:15" ht="17" thickBot="1" x14ac:dyDescent="0.25">
      <c r="B8" s="3"/>
      <c r="C8" s="28" t="s">
        <v>18</v>
      </c>
      <c r="D8" s="29"/>
      <c r="E8" s="29"/>
      <c r="F8" s="29"/>
      <c r="G8" s="29"/>
      <c r="H8" s="30"/>
      <c r="I8" s="4"/>
      <c r="J8" s="44">
        <f>L8+J5/(J5^2+K5^2)</f>
        <v>1.8887752538780537E-4</v>
      </c>
      <c r="K8" s="44">
        <f>M8-K5/(J5^2+K5^2)</f>
        <v>2.0785595650900501E-3</v>
      </c>
      <c r="L8" s="45">
        <f>L5/(L5^2+M5^2)</f>
        <v>1.7376647983508402E-4</v>
      </c>
      <c r="M8" s="45">
        <f>-M5/(L5^2+M5^2)</f>
        <v>-1.3032485987631301E-2</v>
      </c>
      <c r="N8" s="45">
        <f>L8+N5/(N5^2+O5^2)</f>
        <v>1.970142422238861E-4</v>
      </c>
      <c r="O8" s="45">
        <f>M8-O5/(N5^2+O5^2)</f>
        <v>1.0215276401170781E-2</v>
      </c>
    </row>
    <row r="9" spans="2:15" x14ac:dyDescent="0.2">
      <c r="B9" s="3"/>
      <c r="C9" s="33" t="s">
        <v>23</v>
      </c>
      <c r="D9" s="34"/>
      <c r="E9" s="33" t="s">
        <v>55</v>
      </c>
      <c r="F9" s="34"/>
      <c r="G9" s="33" t="s">
        <v>22</v>
      </c>
      <c r="H9" s="34"/>
      <c r="I9" s="4"/>
      <c r="J9" s="21"/>
      <c r="K9" s="21"/>
      <c r="L9" s="22"/>
      <c r="M9" s="22"/>
      <c r="N9" s="22"/>
      <c r="O9" s="22"/>
    </row>
    <row r="10" spans="2:15" ht="17" thickBot="1" x14ac:dyDescent="0.25">
      <c r="B10" s="3"/>
      <c r="C10" s="5" t="s">
        <v>20</v>
      </c>
      <c r="D10" s="7" t="s">
        <v>21</v>
      </c>
      <c r="E10" s="5" t="s">
        <v>20</v>
      </c>
      <c r="F10" s="7" t="s">
        <v>21</v>
      </c>
      <c r="G10" s="5" t="s">
        <v>20</v>
      </c>
      <c r="H10" s="7" t="s">
        <v>21</v>
      </c>
      <c r="I10" s="4"/>
      <c r="J10" s="21"/>
      <c r="K10" s="21"/>
      <c r="L10" s="22"/>
      <c r="M10" s="22"/>
      <c r="N10" s="22"/>
      <c r="O10" s="22"/>
    </row>
    <row r="11" spans="2:15" ht="17" thickBot="1" x14ac:dyDescent="0.25">
      <c r="B11" s="3"/>
      <c r="C11" s="18">
        <f>J8</f>
        <v>1.8887752538780537E-4</v>
      </c>
      <c r="D11" s="18">
        <f t="shared" ref="D11:H11" si="0">K8</f>
        <v>2.0785595650900501E-3</v>
      </c>
      <c r="E11" s="18">
        <f t="shared" si="0"/>
        <v>1.7376647983508402E-4</v>
      </c>
      <c r="F11" s="18">
        <f t="shared" si="0"/>
        <v>-1.3032485987631301E-2</v>
      </c>
      <c r="G11" s="18">
        <f t="shared" si="0"/>
        <v>1.970142422238861E-4</v>
      </c>
      <c r="H11" s="18">
        <f t="shared" si="0"/>
        <v>1.0215276401170781E-2</v>
      </c>
      <c r="I11" s="4"/>
      <c r="J11" s="21"/>
      <c r="K11" s="21"/>
      <c r="L11" s="22"/>
      <c r="M11" s="22" t="s">
        <v>39</v>
      </c>
      <c r="N11" s="22"/>
      <c r="O11" s="22"/>
    </row>
    <row r="12" spans="2:15" x14ac:dyDescent="0.2">
      <c r="B12" s="3"/>
      <c r="C12" s="2"/>
      <c r="D12" s="2"/>
      <c r="E12" s="2"/>
      <c r="F12" s="2"/>
      <c r="G12" s="2"/>
      <c r="H12" s="2"/>
      <c r="I12" s="4"/>
      <c r="J12" s="21"/>
      <c r="K12" s="21"/>
      <c r="L12" s="22"/>
      <c r="M12" s="22"/>
      <c r="N12" s="22"/>
      <c r="O12" s="22"/>
    </row>
    <row r="13" spans="2:15" x14ac:dyDescent="0.2">
      <c r="B13" s="3"/>
      <c r="C13" s="2"/>
      <c r="D13" s="2"/>
      <c r="E13" s="2"/>
      <c r="G13" s="2"/>
      <c r="H13" s="2"/>
      <c r="I13" s="4"/>
      <c r="J13" s="21"/>
      <c r="K13" s="21"/>
      <c r="L13" s="22"/>
      <c r="M13" s="22"/>
      <c r="N13" s="22"/>
      <c r="O13" s="22"/>
    </row>
    <row r="14" spans="2:15" x14ac:dyDescent="0.2">
      <c r="B14" s="3"/>
      <c r="C14" s="2"/>
      <c r="D14" s="2"/>
      <c r="E14" s="2"/>
      <c r="F14" s="2"/>
      <c r="G14" s="2"/>
      <c r="H14" s="2"/>
      <c r="I14" s="4"/>
      <c r="J14" s="21"/>
      <c r="K14" s="21"/>
      <c r="L14" s="22"/>
      <c r="M14" s="22"/>
      <c r="N14" s="22"/>
      <c r="O14" s="22"/>
    </row>
    <row r="15" spans="2:15" x14ac:dyDescent="0.2">
      <c r="B15" s="3"/>
      <c r="C15" s="2"/>
      <c r="D15" s="2"/>
      <c r="E15" s="2"/>
      <c r="F15" s="2"/>
      <c r="G15" s="2"/>
      <c r="H15" s="2"/>
      <c r="I15" s="4"/>
      <c r="J15" s="21"/>
      <c r="K15" s="21"/>
      <c r="L15" s="22"/>
      <c r="M15" s="22"/>
      <c r="N15" s="22"/>
      <c r="O15" s="22"/>
    </row>
    <row r="16" spans="2:15" x14ac:dyDescent="0.2">
      <c r="B16" s="3"/>
      <c r="C16" s="2"/>
      <c r="D16" s="2"/>
      <c r="E16" s="2"/>
      <c r="F16" s="2"/>
      <c r="G16" s="2"/>
      <c r="H16" s="2"/>
      <c r="I16" s="4"/>
      <c r="J16" s="21"/>
      <c r="K16" s="21"/>
      <c r="L16" s="22"/>
      <c r="M16" s="22"/>
      <c r="N16" s="22"/>
      <c r="O16" s="22"/>
    </row>
    <row r="17" spans="1:15" x14ac:dyDescent="0.2">
      <c r="B17" s="3"/>
      <c r="C17" s="2"/>
      <c r="D17" s="2"/>
      <c r="E17" s="2"/>
      <c r="F17" s="2"/>
      <c r="G17" s="2"/>
      <c r="H17" s="2"/>
      <c r="I17" s="4"/>
      <c r="J17" s="21"/>
      <c r="K17" s="21"/>
      <c r="L17" s="22"/>
      <c r="M17" s="22"/>
      <c r="N17" s="22"/>
      <c r="O17" s="22"/>
    </row>
    <row r="18" spans="1:15" x14ac:dyDescent="0.2">
      <c r="B18" s="3"/>
      <c r="C18" s="2"/>
      <c r="D18" s="2"/>
      <c r="E18" s="2"/>
      <c r="F18" s="2"/>
      <c r="G18" s="2"/>
      <c r="H18" s="2"/>
      <c r="I18" s="4"/>
      <c r="J18" s="21"/>
      <c r="K18" s="21"/>
      <c r="L18" s="22"/>
      <c r="M18" s="22"/>
      <c r="N18" s="22"/>
      <c r="O18" s="22"/>
    </row>
    <row r="19" spans="1:15" x14ac:dyDescent="0.2">
      <c r="B19" s="3"/>
      <c r="C19" s="2"/>
      <c r="D19" s="2"/>
      <c r="E19" s="2"/>
      <c r="F19" s="2"/>
      <c r="G19" s="2"/>
      <c r="H19" s="2"/>
      <c r="I19" s="4"/>
      <c r="J19" s="21"/>
      <c r="K19" s="21"/>
      <c r="L19" s="22"/>
      <c r="M19" s="22"/>
      <c r="N19" s="22"/>
      <c r="O19" s="22"/>
    </row>
    <row r="20" spans="1:15" x14ac:dyDescent="0.2">
      <c r="B20" s="3"/>
      <c r="C20" s="2"/>
      <c r="D20" s="2"/>
      <c r="E20" s="2"/>
      <c r="F20" s="2"/>
      <c r="G20" s="2"/>
      <c r="H20" s="2"/>
      <c r="I20" s="4"/>
      <c r="J20" s="21"/>
      <c r="K20" s="21"/>
      <c r="L20" s="22"/>
      <c r="M20" s="22"/>
      <c r="N20" s="22"/>
      <c r="O20" s="22"/>
    </row>
    <row r="21" spans="1:15" x14ac:dyDescent="0.2">
      <c r="B21" s="3"/>
      <c r="C21" s="2"/>
      <c r="D21" s="2"/>
      <c r="E21" s="2"/>
      <c r="F21" s="2"/>
      <c r="G21" s="2"/>
      <c r="H21" s="2"/>
      <c r="I21" s="4"/>
      <c r="J21" s="21"/>
      <c r="K21" s="21"/>
      <c r="L21" s="22"/>
      <c r="M21" s="22"/>
      <c r="N21" s="22"/>
      <c r="O21" s="22"/>
    </row>
    <row r="22" spans="1:15" x14ac:dyDescent="0.2">
      <c r="B22" s="3"/>
      <c r="C22" s="2"/>
      <c r="D22" s="2"/>
      <c r="E22" s="2"/>
      <c r="F22" s="2"/>
      <c r="G22" s="2"/>
      <c r="H22" s="2"/>
      <c r="I22" s="4"/>
      <c r="J22" s="21"/>
      <c r="K22" s="21"/>
      <c r="L22" s="22"/>
      <c r="M22" s="22"/>
      <c r="N22" s="22"/>
      <c r="O22" s="22"/>
    </row>
    <row r="23" spans="1:15" ht="17" thickBot="1" x14ac:dyDescent="0.25">
      <c r="B23" s="3"/>
      <c r="C23" s="2"/>
      <c r="D23" s="2"/>
      <c r="E23" s="2"/>
      <c r="F23" s="2"/>
      <c r="G23" s="2"/>
      <c r="H23" s="2"/>
      <c r="I23" s="4"/>
      <c r="J23" s="21"/>
      <c r="K23" s="21"/>
      <c r="L23" s="22"/>
      <c r="M23" s="22"/>
      <c r="N23" s="22"/>
      <c r="O23" s="22"/>
    </row>
    <row r="24" spans="1:15" x14ac:dyDescent="0.2">
      <c r="A24" s="9"/>
      <c r="B24" s="35" t="s">
        <v>24</v>
      </c>
      <c r="C24" s="37" t="s">
        <v>26</v>
      </c>
      <c r="D24" s="38"/>
      <c r="E24" s="38"/>
      <c r="F24" s="38"/>
      <c r="G24" s="38"/>
      <c r="H24" s="39"/>
      <c r="I24" s="4"/>
      <c r="J24" s="25" t="s">
        <v>48</v>
      </c>
      <c r="K24" s="25" t="s">
        <v>47</v>
      </c>
      <c r="L24" s="13" t="s">
        <v>50</v>
      </c>
      <c r="M24" s="25" t="s">
        <v>44</v>
      </c>
      <c r="N24" s="25" t="s">
        <v>45</v>
      </c>
      <c r="O24" s="25" t="s">
        <v>46</v>
      </c>
    </row>
    <row r="25" spans="1:15" ht="17" thickBot="1" x14ac:dyDescent="0.25">
      <c r="A25" s="9"/>
      <c r="B25" s="36"/>
      <c r="C25" s="10" t="s">
        <v>54</v>
      </c>
      <c r="D25" s="10" t="s">
        <v>51</v>
      </c>
      <c r="E25" s="10" t="s">
        <v>49</v>
      </c>
      <c r="F25" s="10" t="s">
        <v>25</v>
      </c>
      <c r="G25" s="10" t="s">
        <v>53</v>
      </c>
      <c r="H25" s="11" t="s">
        <v>52</v>
      </c>
      <c r="I25" s="4"/>
      <c r="J25" s="23">
        <f>ABS(K25/D26)</f>
        <v>30.99704751541929</v>
      </c>
      <c r="K25" s="26">
        <f>2*PI()*B26*C26</f>
        <v>2324.7785636564467</v>
      </c>
      <c r="L25" s="23">
        <f>ABS(M25/F26)</f>
        <v>0.21507424742148021</v>
      </c>
      <c r="M25" s="27">
        <f>-1000000/(2*PI()*B26*E26)</f>
        <v>-430.14849484296042</v>
      </c>
      <c r="N25" s="23">
        <f>ABS(O25/H26)</f>
        <v>18.210765415308835</v>
      </c>
      <c r="O25" s="26">
        <f>2*PI()*B26*G26</f>
        <v>1092.64592491853</v>
      </c>
    </row>
    <row r="26" spans="1:15" ht="17" thickBot="1" x14ac:dyDescent="0.25">
      <c r="A26" s="9"/>
      <c r="B26" s="12">
        <v>3.7</v>
      </c>
      <c r="C26" s="12">
        <v>100</v>
      </c>
      <c r="D26" s="12">
        <v>75</v>
      </c>
      <c r="E26" s="12">
        <v>100</v>
      </c>
      <c r="F26" s="12">
        <v>2000</v>
      </c>
      <c r="G26" s="12">
        <v>47</v>
      </c>
      <c r="H26" s="12">
        <v>60</v>
      </c>
      <c r="I26" s="4"/>
      <c r="J26" s="9"/>
      <c r="K26" s="25"/>
      <c r="L26" s="9"/>
      <c r="M26" s="9"/>
      <c r="N26" s="9"/>
      <c r="O26" s="9"/>
    </row>
    <row r="27" spans="1:15" ht="17" thickBot="1" x14ac:dyDescent="0.25">
      <c r="A27" s="9"/>
      <c r="B27" s="13"/>
      <c r="C27" s="14"/>
      <c r="D27" s="14"/>
      <c r="E27" s="14"/>
      <c r="F27" s="14"/>
      <c r="G27" s="14"/>
      <c r="H27" s="14"/>
      <c r="I27" s="4"/>
      <c r="J27" s="25" t="s">
        <v>19</v>
      </c>
      <c r="K27" s="25" t="s">
        <v>41</v>
      </c>
      <c r="L27" s="13" t="s">
        <v>61</v>
      </c>
      <c r="M27" s="13" t="s">
        <v>60</v>
      </c>
      <c r="N27" s="13" t="s">
        <v>42</v>
      </c>
      <c r="O27" s="13" t="s">
        <v>43</v>
      </c>
    </row>
    <row r="28" spans="1:15" ht="17" thickBot="1" x14ac:dyDescent="0.25">
      <c r="A28" s="9"/>
      <c r="B28" s="13"/>
      <c r="C28" s="40" t="s">
        <v>18</v>
      </c>
      <c r="D28" s="41"/>
      <c r="E28" s="41"/>
      <c r="F28" s="41"/>
      <c r="G28" s="41"/>
      <c r="H28" s="42"/>
      <c r="I28" s="4"/>
      <c r="J28" s="44">
        <f>L28+J25/(J25^2+K25^2)</f>
        <v>6.8966828257887489E-6</v>
      </c>
      <c r="K28" s="44">
        <f>M28-K25/(J25^2+K25^2)</f>
        <v>1.8947059448701183E-3</v>
      </c>
      <c r="L28" s="45">
        <f>L25/(L25^2+M25^2)</f>
        <v>1.1623889912309756E-6</v>
      </c>
      <c r="M28" s="45">
        <f>-M25/(L25^2+M25^2)</f>
        <v>2.3247779824619513E-3</v>
      </c>
      <c r="N28" s="45">
        <f>L28+N25/(N25^2+O25^2)</f>
        <v>1.6411645811486356E-5</v>
      </c>
      <c r="O28" s="45">
        <f>M28-O25/(N25^2+O25^2)</f>
        <v>1.4098225732466284E-3</v>
      </c>
    </row>
    <row r="29" spans="1:15" x14ac:dyDescent="0.2">
      <c r="A29" s="9"/>
      <c r="B29" s="13"/>
      <c r="C29" s="37" t="s">
        <v>23</v>
      </c>
      <c r="D29" s="39"/>
      <c r="E29" s="43" t="s">
        <v>55</v>
      </c>
      <c r="F29" s="39"/>
      <c r="G29" s="43" t="s">
        <v>22</v>
      </c>
      <c r="H29" s="39"/>
      <c r="I29" s="4"/>
      <c r="J29" s="4"/>
      <c r="K29" s="4"/>
    </row>
    <row r="30" spans="1:15" ht="17" thickBot="1" x14ac:dyDescent="0.25">
      <c r="A30" s="9"/>
      <c r="B30" s="13"/>
      <c r="C30" s="15" t="s">
        <v>20</v>
      </c>
      <c r="D30" s="16" t="s">
        <v>21</v>
      </c>
      <c r="E30" s="17" t="s">
        <v>20</v>
      </c>
      <c r="F30" s="16" t="s">
        <v>21</v>
      </c>
      <c r="G30" s="17" t="s">
        <v>20</v>
      </c>
      <c r="H30" s="16" t="s">
        <v>21</v>
      </c>
      <c r="I30" s="4"/>
      <c r="J30" s="4"/>
      <c r="K30" s="4"/>
    </row>
    <row r="31" spans="1:15" ht="17" thickBot="1" x14ac:dyDescent="0.25">
      <c r="A31" s="9"/>
      <c r="B31" s="13"/>
      <c r="C31" s="19">
        <f>J28</f>
        <v>6.8966828257887489E-6</v>
      </c>
      <c r="D31" s="19">
        <f t="shared" ref="D31:H31" si="1">K28</f>
        <v>1.8947059448701183E-3</v>
      </c>
      <c r="E31" s="19">
        <f t="shared" si="1"/>
        <v>1.1623889912309756E-6</v>
      </c>
      <c r="F31" s="19">
        <f t="shared" si="1"/>
        <v>2.3247779824619513E-3</v>
      </c>
      <c r="G31" s="19">
        <f t="shared" si="1"/>
        <v>1.6411645811486356E-5</v>
      </c>
      <c r="H31" s="20">
        <f t="shared" si="1"/>
        <v>1.4098225732466284E-3</v>
      </c>
      <c r="I31" s="4"/>
      <c r="J31" s="4"/>
      <c r="K31" s="4"/>
    </row>
    <row r="32" spans="1:15" x14ac:dyDescent="0.2">
      <c r="A32" s="9"/>
      <c r="B32" s="13"/>
      <c r="C32" s="14"/>
      <c r="D32" s="14"/>
      <c r="E32" s="14"/>
      <c r="F32" s="14"/>
      <c r="G32" s="14"/>
      <c r="H32" s="14"/>
      <c r="I32" s="4"/>
      <c r="J32" s="4"/>
      <c r="K32" s="4"/>
    </row>
    <row r="33" spans="1:11" x14ac:dyDescent="0.2">
      <c r="A33" s="9"/>
      <c r="B33" s="13"/>
      <c r="C33" s="14"/>
      <c r="D33" s="14"/>
      <c r="E33" s="14"/>
      <c r="F33" s="14"/>
      <c r="G33" s="14"/>
      <c r="H33" s="14"/>
      <c r="I33" s="4"/>
      <c r="J33" s="4"/>
      <c r="K33" s="4"/>
    </row>
    <row r="34" spans="1:11" x14ac:dyDescent="0.2">
      <c r="A34" s="9"/>
      <c r="B34" s="13"/>
      <c r="C34" s="14"/>
      <c r="D34" s="14"/>
      <c r="E34" s="14"/>
      <c r="F34" s="14"/>
      <c r="G34" s="14"/>
      <c r="H34" s="14"/>
      <c r="I34" s="4"/>
      <c r="J34" s="4"/>
      <c r="K34" s="4"/>
    </row>
    <row r="35" spans="1:11" x14ac:dyDescent="0.2">
      <c r="A35" s="9"/>
      <c r="B35" s="13"/>
      <c r="C35" s="14"/>
      <c r="D35" s="14"/>
      <c r="E35" s="14"/>
      <c r="F35" s="14"/>
      <c r="G35" s="14"/>
      <c r="H35" s="14"/>
      <c r="I35" s="4"/>
      <c r="J35" s="4"/>
      <c r="K35" s="4"/>
    </row>
    <row r="36" spans="1:11" x14ac:dyDescent="0.2">
      <c r="A36" s="9"/>
      <c r="B36" s="13"/>
      <c r="C36" s="14"/>
      <c r="D36" s="14"/>
      <c r="E36" s="14"/>
      <c r="F36" s="14"/>
      <c r="G36" s="14"/>
      <c r="H36" s="14"/>
      <c r="I36" s="4"/>
      <c r="J36" s="4"/>
      <c r="K36" s="4"/>
    </row>
    <row r="37" spans="1:11" x14ac:dyDescent="0.2">
      <c r="A37" s="9"/>
      <c r="B37" s="13"/>
      <c r="C37" s="14"/>
      <c r="D37" s="14"/>
      <c r="E37" s="14"/>
      <c r="F37" s="14"/>
      <c r="G37" s="14"/>
      <c r="H37" s="14"/>
      <c r="I37" s="4"/>
      <c r="J37" s="4"/>
      <c r="K37" s="4"/>
    </row>
    <row r="38" spans="1:11" x14ac:dyDescent="0.2">
      <c r="A38" s="9"/>
      <c r="B38" s="13"/>
      <c r="C38" s="14"/>
      <c r="D38" s="14"/>
      <c r="E38" s="14"/>
      <c r="F38" s="14"/>
      <c r="G38" s="14"/>
      <c r="H38" s="14"/>
      <c r="I38" s="4"/>
      <c r="J38" s="4"/>
      <c r="K38" s="4"/>
    </row>
    <row r="39" spans="1:11" x14ac:dyDescent="0.2">
      <c r="A39" s="9"/>
      <c r="B39" s="13"/>
      <c r="C39" s="14"/>
      <c r="D39" s="14"/>
      <c r="E39" s="14"/>
      <c r="F39" s="14"/>
      <c r="G39" s="14"/>
      <c r="H39" s="14"/>
      <c r="I39" s="4"/>
      <c r="J39" s="4"/>
      <c r="K39" s="4"/>
    </row>
    <row r="40" spans="1:11" x14ac:dyDescent="0.2">
      <c r="A40" s="9"/>
      <c r="B40" s="13"/>
      <c r="C40" s="14"/>
      <c r="D40" s="14"/>
      <c r="E40" s="14"/>
      <c r="F40" s="14"/>
      <c r="G40" s="14"/>
      <c r="H40" s="14"/>
      <c r="I40" s="4"/>
      <c r="J40" s="4"/>
      <c r="K40" s="4"/>
    </row>
    <row r="41" spans="1:11" x14ac:dyDescent="0.2">
      <c r="A41" s="9"/>
      <c r="B41" s="13"/>
      <c r="C41" s="14"/>
      <c r="D41" s="14"/>
      <c r="E41" s="14"/>
      <c r="F41" s="14"/>
      <c r="G41" s="14"/>
      <c r="H41" s="14"/>
      <c r="I41" s="4"/>
      <c r="J41" s="4"/>
      <c r="K41" s="4"/>
    </row>
    <row r="42" spans="1:11" x14ac:dyDescent="0.2">
      <c r="A42" s="9"/>
      <c r="B42" s="13"/>
      <c r="C42" s="14"/>
      <c r="D42" s="14"/>
      <c r="E42" s="14"/>
      <c r="F42" s="14"/>
      <c r="G42" s="14"/>
      <c r="H42" s="14"/>
      <c r="I42" s="4"/>
      <c r="J42" s="4"/>
      <c r="K42" s="4"/>
    </row>
    <row r="43" spans="1:11" x14ac:dyDescent="0.2">
      <c r="A43" s="9"/>
      <c r="B43" s="13"/>
      <c r="C43" s="14"/>
      <c r="D43" s="14"/>
      <c r="E43" s="14"/>
      <c r="F43" s="14"/>
      <c r="G43" s="14"/>
      <c r="H43" s="14"/>
      <c r="I43" s="4"/>
      <c r="J43" s="4"/>
      <c r="K43" s="4"/>
    </row>
    <row r="44" spans="1:11" x14ac:dyDescent="0.2">
      <c r="A44" s="9"/>
      <c r="B44" s="13"/>
      <c r="C44" s="14"/>
      <c r="D44" s="14"/>
      <c r="E44" s="14"/>
      <c r="F44" s="14"/>
      <c r="G44" s="14"/>
      <c r="H44" s="14"/>
      <c r="I44" s="4"/>
      <c r="J44" s="4"/>
      <c r="K44" s="4"/>
    </row>
    <row r="45" spans="1:11" x14ac:dyDescent="0.2">
      <c r="A45" s="9"/>
      <c r="B45" s="13"/>
      <c r="C45" s="14"/>
      <c r="D45" s="14"/>
      <c r="E45" s="14"/>
      <c r="F45" s="14"/>
      <c r="G45" s="14"/>
      <c r="H45" s="14"/>
      <c r="I45" s="4"/>
      <c r="J45" s="4"/>
      <c r="K45" s="4"/>
    </row>
    <row r="46" spans="1:11" x14ac:dyDescent="0.2">
      <c r="B46" s="3"/>
      <c r="C46" s="2"/>
      <c r="D46" s="2"/>
      <c r="E46" s="2"/>
      <c r="F46" s="2"/>
      <c r="G46" s="2"/>
      <c r="H46" s="2"/>
      <c r="I46" s="4"/>
      <c r="J46" s="4"/>
      <c r="K46" s="4"/>
    </row>
    <row r="48" spans="1:11" x14ac:dyDescent="0.2">
      <c r="B48" s="1" t="s">
        <v>27</v>
      </c>
    </row>
    <row r="49" spans="1:2" x14ac:dyDescent="0.2">
      <c r="A49" t="s">
        <v>7</v>
      </c>
    </row>
    <row r="50" spans="1:2" x14ac:dyDescent="0.2">
      <c r="A50" t="s">
        <v>28</v>
      </c>
    </row>
    <row r="51" spans="1:2" x14ac:dyDescent="0.2">
      <c r="A51" t="s">
        <v>0</v>
      </c>
    </row>
    <row r="52" spans="1:2" x14ac:dyDescent="0.2">
      <c r="A52" t="s">
        <v>6</v>
      </c>
    </row>
    <row r="53" spans="1:2" x14ac:dyDescent="0.2">
      <c r="A53" t="s">
        <v>1</v>
      </c>
    </row>
    <row r="54" spans="1:2" x14ac:dyDescent="0.2">
      <c r="B54" t="s">
        <v>2</v>
      </c>
    </row>
    <row r="55" spans="1:2" x14ac:dyDescent="0.2">
      <c r="B55" t="s">
        <v>3</v>
      </c>
    </row>
    <row r="56" spans="1:2" x14ac:dyDescent="0.2">
      <c r="B56" t="s">
        <v>33</v>
      </c>
    </row>
    <row r="57" spans="1:2" x14ac:dyDescent="0.2">
      <c r="B57" t="s">
        <v>4</v>
      </c>
    </row>
    <row r="58" spans="1:2" x14ac:dyDescent="0.2">
      <c r="A58" t="s">
        <v>5</v>
      </c>
    </row>
    <row r="59" spans="1:2" x14ac:dyDescent="0.2">
      <c r="B59" t="s">
        <v>8</v>
      </c>
    </row>
    <row r="60" spans="1:2" x14ac:dyDescent="0.2">
      <c r="B60" t="s">
        <v>29</v>
      </c>
    </row>
    <row r="61" spans="1:2" x14ac:dyDescent="0.2">
      <c r="B61" t="s">
        <v>58</v>
      </c>
    </row>
    <row r="63" spans="1:2" x14ac:dyDescent="0.2">
      <c r="A63" t="s">
        <v>57</v>
      </c>
    </row>
    <row r="64" spans="1:2" x14ac:dyDescent="0.2">
      <c r="B64" t="s">
        <v>31</v>
      </c>
    </row>
    <row r="65" spans="2:2" x14ac:dyDescent="0.2">
      <c r="B65" t="s">
        <v>32</v>
      </c>
    </row>
    <row r="66" spans="2:2" x14ac:dyDescent="0.2">
      <c r="B66" t="s">
        <v>30</v>
      </c>
    </row>
  </sheetData>
  <sheetProtection sheet="1" objects="1" scenarios="1"/>
  <mergeCells count="12">
    <mergeCell ref="B24:B25"/>
    <mergeCell ref="C24:H24"/>
    <mergeCell ref="C28:H28"/>
    <mergeCell ref="C29:D29"/>
    <mergeCell ref="E29:F29"/>
    <mergeCell ref="G29:H29"/>
    <mergeCell ref="C4:H4"/>
    <mergeCell ref="B4:B5"/>
    <mergeCell ref="C8:H8"/>
    <mergeCell ref="C9:D9"/>
    <mergeCell ref="E9:F9"/>
    <mergeCell ref="G9:H9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2023-02-16T02:05:08Z</cp:lastPrinted>
  <dcterms:created xsi:type="dcterms:W3CDTF">2023-01-23T18:39:04Z</dcterms:created>
  <dcterms:modified xsi:type="dcterms:W3CDTF">2023-02-16T19:24:48Z</dcterms:modified>
</cp:coreProperties>
</file>